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0" yWindow="0" windowWidth="21240" windowHeight="7920" activeTab="3"/>
  </bookViews>
  <sheets>
    <sheet name="Prohlášení-záloha" sheetId="6" r:id="rId1"/>
    <sheet name="Bez prohlášení-záloha" sheetId="2" r:id="rId2"/>
    <sheet name="DPP a DPČ-srážka " sheetId="3" r:id="rId3"/>
    <sheet name="DPP a DPČ záloha bez pojištění" sheetId="4" r:id="rId4"/>
  </sheets>
  <definedNames>
    <definedName name="_xlnm._FilterDatabase" localSheetId="1" hidden="1">'Bez prohlášení-záloha'!$B$7:$F$15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4" l="1"/>
  <c r="F15" i="4" s="1"/>
  <c r="F18" i="4" s="1"/>
  <c r="C16" i="4"/>
  <c r="C15" i="4"/>
  <c r="C17" i="4" s="1"/>
  <c r="F14" i="4"/>
  <c r="F19" i="6"/>
  <c r="C17" i="6"/>
  <c r="C16" i="6"/>
  <c r="C18" i="6" s="1"/>
  <c r="F15" i="6"/>
  <c r="H4" i="6"/>
  <c r="G4" i="6"/>
  <c r="G5" i="6" s="1"/>
  <c r="F4" i="6"/>
  <c r="H3" i="6"/>
  <c r="H5" i="6" s="1"/>
  <c r="G3" i="6"/>
  <c r="F3" i="6"/>
  <c r="F5" i="6" s="1"/>
  <c r="C3" i="6"/>
  <c r="C4" i="6" s="1"/>
  <c r="F16" i="6" l="1"/>
  <c r="C3" i="3" l="1"/>
  <c r="F8" i="3" s="1"/>
  <c r="C3" i="2"/>
  <c r="F14" i="2" l="1"/>
  <c r="H4" i="2"/>
  <c r="G4" i="2"/>
  <c r="F4" i="2"/>
  <c r="H3" i="2"/>
  <c r="G3" i="2"/>
  <c r="F3" i="2"/>
  <c r="C4" i="2"/>
  <c r="G5" i="2" l="1"/>
  <c r="F5" i="2"/>
  <c r="F18" i="2"/>
  <c r="F15" i="2"/>
</calcChain>
</file>

<file path=xl/sharedStrings.xml><?xml version="1.0" encoding="utf-8"?>
<sst xmlns="http://schemas.openxmlformats.org/spreadsheetml/2006/main" count="141" uniqueCount="35">
  <si>
    <t>celkem</t>
  </si>
  <si>
    <t>student</t>
  </si>
  <si>
    <t>ANO/NE</t>
  </si>
  <si>
    <t>výsledky</t>
  </si>
  <si>
    <t>SLEVY</t>
  </si>
  <si>
    <t>VYSVĚTLIVKY</t>
  </si>
  <si>
    <t xml:space="preserve"> měsíčně</t>
  </si>
  <si>
    <t>ČISTÁ MZDA</t>
  </si>
  <si>
    <t>zaměstnanec</t>
  </si>
  <si>
    <t>super hrubá mzda</t>
  </si>
  <si>
    <t>vyplňte</t>
  </si>
  <si>
    <t>HRUBÁ MZDA</t>
  </si>
  <si>
    <t>zdravotní</t>
  </si>
  <si>
    <t>sociální</t>
  </si>
  <si>
    <t>druhé dítě</t>
  </si>
  <si>
    <t>první dítě</t>
  </si>
  <si>
    <t>třetí a další dítě</t>
  </si>
  <si>
    <t>poplatník</t>
  </si>
  <si>
    <t>POJIŠTĚNÍ</t>
  </si>
  <si>
    <t xml:space="preserve"> zaměstnavatel</t>
  </si>
  <si>
    <t>invalida 1., 2. st.</t>
  </si>
  <si>
    <t>invalida 3. st.</t>
  </si>
  <si>
    <t>Kč</t>
  </si>
  <si>
    <t xml:space="preserve"> sleva na dani</t>
  </si>
  <si>
    <t xml:space="preserve"> daň</t>
  </si>
  <si>
    <t>invalida 1.,  2. st.</t>
  </si>
  <si>
    <t>POČET</t>
  </si>
  <si>
    <t xml:space="preserve"> </t>
  </si>
  <si>
    <t>celk</t>
  </si>
  <si>
    <t>daň</t>
  </si>
  <si>
    <t>se neodvádí u DPČ HM≤2500</t>
  </si>
  <si>
    <t>se neodvádí u DPP HM ≤ 10.000</t>
  </si>
  <si>
    <t>ne</t>
  </si>
  <si>
    <t>ano</t>
  </si>
  <si>
    <t xml:space="preserve">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</si>
</sst>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_-* #,##0.0\ &quot;Kč&quot;_-;\-* #,##0.0\ &quot;Kč&quot;_-;_-* &quot;-&quot;??\ &quot;Kč&quot;_-;_-@_-"/>
    <numFmt numFmtId="165" formatCode="#,##0_ ;\-#,##0\ "/>
    <numFmt numFmtId="166" formatCode="#,##0.0\ &quot;Kč&quot;;\-#,##0.0\ &quot;Kč&quot;"/>
    <numFmt numFmtId="167" formatCode="_-* #,##0\ &quot;Kč&quot;_-;\-* #,##0\ &quot;Kč&quot;_-;_-* &quot;-&quot;??\ &quot;Kč&quot;_-;_-@_-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8" tint="0.79998168889431442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0" tint="-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8" tint="0.7999816888943144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169A9A"/>
        <bgColor indexed="64"/>
      </patternFill>
    </fill>
    <fill>
      <patternFill patternType="solid">
        <fgColor rgb="FF82C836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1">
    <xf numFmtId="0" fontId="0" fillId="0" borderId="0" xfId="0"/>
    <xf numFmtId="164" fontId="3" fillId="5" borderId="0" xfId="0" applyNumberFormat="1" applyFont="1" applyFill="1" applyBorder="1" applyAlignment="1">
      <alignment horizontal="right"/>
    </xf>
    <xf numFmtId="167" fontId="3" fillId="2" borderId="8" xfId="0" applyNumberFormat="1" applyFont="1" applyFill="1" applyBorder="1" applyAlignment="1">
      <alignment horizontal="right"/>
    </xf>
    <xf numFmtId="0" fontId="4" fillId="3" borderId="2" xfId="0" applyNumberFormat="1" applyFont="1" applyFill="1" applyBorder="1" applyAlignment="1">
      <alignment horizontal="right" vertical="center"/>
    </xf>
    <xf numFmtId="0" fontId="4" fillId="3" borderId="8" xfId="0" applyNumberFormat="1" applyFont="1" applyFill="1" applyBorder="1" applyAlignment="1">
      <alignment horizontal="right" vertical="center"/>
    </xf>
    <xf numFmtId="164" fontId="3" fillId="5" borderId="2" xfId="0" applyNumberFormat="1" applyFont="1" applyFill="1" applyBorder="1" applyAlignment="1">
      <alignment horizontal="right"/>
    </xf>
    <xf numFmtId="167" fontId="3" fillId="5" borderId="0" xfId="0" applyNumberFormat="1" applyFont="1" applyFill="1" applyBorder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164" fontId="3" fillId="9" borderId="5" xfId="0" applyNumberFormat="1" applyFont="1" applyFill="1" applyBorder="1" applyAlignment="1">
      <alignment horizontal="center" vertical="center"/>
    </xf>
    <xf numFmtId="164" fontId="3" fillId="9" borderId="6" xfId="0" applyNumberFormat="1" applyFont="1" applyFill="1" applyBorder="1" applyAlignment="1">
      <alignment horizontal="center" vertical="center"/>
    </xf>
    <xf numFmtId="0" fontId="3" fillId="9" borderId="1" xfId="1" applyNumberFormat="1" applyFont="1" applyFill="1" applyBorder="1" applyAlignment="1">
      <alignment horizontal="center" vertical="center"/>
    </xf>
    <xf numFmtId="0" fontId="3" fillId="9" borderId="8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164" fontId="5" fillId="5" borderId="4" xfId="0" applyNumberFormat="1" applyFont="1" applyFill="1" applyBorder="1" applyAlignment="1">
      <alignment horizontal="left" vertical="center"/>
    </xf>
    <xf numFmtId="0" fontId="1" fillId="5" borderId="0" xfId="0" applyFont="1" applyFill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6" fillId="8" borderId="6" xfId="0" applyFont="1" applyFill="1" applyBorder="1" applyAlignment="1" applyProtection="1">
      <alignment horizontal="right" vertical="center"/>
      <protection locked="0"/>
    </xf>
    <xf numFmtId="0" fontId="6" fillId="5" borderId="0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/>
    </xf>
    <xf numFmtId="167" fontId="4" fillId="2" borderId="2" xfId="1" applyNumberFormat="1" applyFont="1" applyFill="1" applyBorder="1" applyAlignment="1">
      <alignment horizontal="right"/>
    </xf>
    <xf numFmtId="164" fontId="4" fillId="5" borderId="0" xfId="1" applyNumberFormat="1" applyFont="1" applyFill="1" applyBorder="1" applyAlignment="1">
      <alignment horizontal="right"/>
    </xf>
    <xf numFmtId="0" fontId="4" fillId="3" borderId="0" xfId="1" applyNumberFormat="1" applyFont="1" applyFill="1" applyBorder="1" applyAlignment="1">
      <alignment horizontal="right"/>
    </xf>
    <xf numFmtId="168" fontId="4" fillId="3" borderId="0" xfId="1" applyNumberFormat="1" applyFont="1" applyFill="1" applyBorder="1" applyAlignment="1">
      <alignment horizontal="right"/>
    </xf>
    <xf numFmtId="0" fontId="4" fillId="3" borderId="2" xfId="0" applyNumberFormat="1" applyFont="1" applyFill="1" applyBorder="1" applyAlignment="1">
      <alignment horizontal="right"/>
    </xf>
    <xf numFmtId="0" fontId="4" fillId="3" borderId="12" xfId="1" applyNumberFormat="1" applyFont="1" applyFill="1" applyBorder="1" applyAlignment="1">
      <alignment horizontal="right"/>
    </xf>
    <xf numFmtId="168" fontId="4" fillId="3" borderId="12" xfId="1" applyNumberFormat="1" applyFont="1" applyFill="1" applyBorder="1" applyAlignment="1">
      <alignment horizontal="right"/>
    </xf>
    <xf numFmtId="0" fontId="4" fillId="3" borderId="13" xfId="0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1" fontId="4" fillId="5" borderId="2" xfId="1" applyNumberFormat="1" applyFont="1" applyFill="1" applyBorder="1" applyAlignment="1">
      <alignment horizontal="right"/>
    </xf>
    <xf numFmtId="49" fontId="4" fillId="8" borderId="0" xfId="0" applyNumberFormat="1" applyFont="1" applyFill="1" applyBorder="1" applyAlignment="1" applyProtection="1">
      <alignment horizontal="center" vertical="center"/>
      <protection locked="0"/>
    </xf>
    <xf numFmtId="164" fontId="4" fillId="4" borderId="0" xfId="0" applyNumberFormat="1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right"/>
    </xf>
    <xf numFmtId="165" fontId="4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1" xfId="0" applyNumberFormat="1" applyFont="1" applyFill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Alignment="1">
      <alignment horizontal="center"/>
    </xf>
    <xf numFmtId="1" fontId="4" fillId="5" borderId="8" xfId="0" applyNumberFormat="1" applyFont="1" applyFill="1" applyBorder="1" applyAlignment="1">
      <alignment horizontal="right"/>
    </xf>
    <xf numFmtId="0" fontId="4" fillId="3" borderId="6" xfId="0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right"/>
    </xf>
    <xf numFmtId="167" fontId="4" fillId="3" borderId="8" xfId="0" applyNumberFormat="1" applyFont="1" applyFill="1" applyBorder="1" applyAlignment="1">
      <alignment horizontal="right"/>
    </xf>
    <xf numFmtId="0" fontId="7" fillId="5" borderId="0" xfId="0" applyFont="1" applyFill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0" fontId="1" fillId="5" borderId="6" xfId="0" applyFont="1" applyFill="1" applyBorder="1" applyAlignment="1">
      <alignment horizontal="right"/>
    </xf>
    <xf numFmtId="168" fontId="3" fillId="3" borderId="8" xfId="1" applyNumberFormat="1" applyFont="1" applyFill="1" applyBorder="1" applyAlignment="1">
      <alignment horizontal="right"/>
    </xf>
    <xf numFmtId="0" fontId="3" fillId="5" borderId="0" xfId="1" applyNumberFormat="1" applyFont="1" applyFill="1" applyBorder="1" applyAlignment="1">
      <alignment horizontal="right"/>
    </xf>
    <xf numFmtId="164" fontId="1" fillId="5" borderId="5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right"/>
    </xf>
    <xf numFmtId="164" fontId="3" fillId="7" borderId="7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164" fontId="3" fillId="7" borderId="12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166" fontId="11" fillId="5" borderId="0" xfId="0" applyNumberFormat="1" applyFont="1" applyFill="1" applyBorder="1" applyAlignment="1">
      <alignment horizontal="right"/>
    </xf>
    <xf numFmtId="0" fontId="12" fillId="8" borderId="10" xfId="0" applyFont="1" applyFill="1" applyBorder="1" applyAlignment="1">
      <alignment horizontal="right" vertical="center"/>
    </xf>
    <xf numFmtId="164" fontId="4" fillId="5" borderId="3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1" fillId="5" borderId="0" xfId="0" applyFont="1" applyFill="1"/>
    <xf numFmtId="0" fontId="1" fillId="5" borderId="0" xfId="0" applyFont="1" applyFill="1" applyBorder="1"/>
    <xf numFmtId="0" fontId="1" fillId="0" borderId="0" xfId="0" applyFont="1"/>
    <xf numFmtId="0" fontId="1" fillId="5" borderId="2" xfId="0" applyFont="1" applyFill="1" applyBorder="1"/>
    <xf numFmtId="164" fontId="4" fillId="5" borderId="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right"/>
    </xf>
    <xf numFmtId="166" fontId="13" fillId="5" borderId="0" xfId="0" applyNumberFormat="1" applyFont="1" applyFill="1" applyBorder="1" applyAlignment="1">
      <alignment horizontal="right"/>
    </xf>
    <xf numFmtId="0" fontId="14" fillId="3" borderId="8" xfId="1" applyNumberFormat="1" applyFont="1" applyFill="1" applyBorder="1" applyAlignment="1">
      <alignment horizontal="right"/>
    </xf>
    <xf numFmtId="0" fontId="14" fillId="5" borderId="0" xfId="1" applyNumberFormat="1" applyFont="1" applyFill="1" applyBorder="1" applyAlignment="1">
      <alignment horizontal="right"/>
    </xf>
    <xf numFmtId="0" fontId="4" fillId="5" borderId="0" xfId="1" applyNumberFormat="1" applyFont="1" applyFill="1" applyBorder="1" applyAlignment="1">
      <alignment horizontal="right"/>
    </xf>
    <xf numFmtId="168" fontId="4" fillId="5" borderId="0" xfId="1" applyNumberFormat="1" applyFont="1" applyFill="1" applyBorder="1" applyAlignment="1">
      <alignment horizontal="right"/>
    </xf>
    <xf numFmtId="167" fontId="14" fillId="3" borderId="8" xfId="1" applyNumberFormat="1" applyFont="1" applyFill="1" applyBorder="1" applyAlignment="1">
      <alignment horizontal="right"/>
    </xf>
    <xf numFmtId="0" fontId="4" fillId="5" borderId="0" xfId="0" applyNumberFormat="1" applyFont="1" applyFill="1" applyBorder="1" applyAlignment="1">
      <alignment horizontal="right"/>
    </xf>
    <xf numFmtId="164" fontId="5" fillId="5" borderId="0" xfId="0" applyNumberFormat="1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FFFF"/>
      <color rgb="FF82C836"/>
      <color rgb="FF169A9A"/>
      <color rgb="FFF465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115" zoomScaleNormal="115" workbookViewId="0">
      <selection sqref="A1:I22"/>
    </sheetView>
  </sheetViews>
  <sheetFormatPr defaultRowHeight="15" x14ac:dyDescent="0.25"/>
  <cols>
    <col min="1" max="1" width="4" style="18" customWidth="1"/>
    <col min="2" max="2" width="28.42578125" style="18" customWidth="1"/>
    <col min="3" max="3" width="15.140625" style="18" customWidth="1"/>
    <col min="4" max="4" width="12.5703125" style="18" customWidth="1"/>
    <col min="5" max="5" width="18.7109375" style="18" customWidth="1"/>
    <col min="6" max="6" width="18.28515625" style="18" customWidth="1"/>
    <col min="7" max="7" width="12.85546875" style="18" customWidth="1"/>
    <col min="8" max="8" width="12.140625" style="18" customWidth="1"/>
    <col min="9" max="9" width="15" style="18" customWidth="1"/>
    <col min="10" max="10" width="16.7109375" style="18" customWidth="1"/>
    <col min="11" max="11" width="17.5703125" style="18" customWidth="1"/>
    <col min="12" max="12" width="9.140625" style="18"/>
    <col min="13" max="13" width="32.42578125" style="18" customWidth="1"/>
    <col min="14" max="14" width="17.42578125" style="18" customWidth="1"/>
    <col min="15" max="16384" width="9.140625" style="18"/>
  </cols>
  <sheetData>
    <row r="1" spans="1:19" ht="15.75" thickBo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7"/>
      <c r="L1" s="16"/>
      <c r="M1" s="16"/>
      <c r="N1" s="16"/>
      <c r="O1" s="16"/>
      <c r="P1" s="16"/>
      <c r="Q1" s="16"/>
      <c r="R1" s="16"/>
      <c r="S1" s="16"/>
    </row>
    <row r="2" spans="1:19" ht="21.75" thickTop="1" x14ac:dyDescent="0.25">
      <c r="A2" s="16"/>
      <c r="B2" s="13" t="s">
        <v>11</v>
      </c>
      <c r="C2" s="19">
        <v>10000</v>
      </c>
      <c r="D2" s="20"/>
      <c r="E2" s="15" t="s">
        <v>18</v>
      </c>
      <c r="F2" s="48" t="s">
        <v>19</v>
      </c>
      <c r="G2" s="48" t="s">
        <v>8</v>
      </c>
      <c r="H2" s="49" t="s">
        <v>0</v>
      </c>
      <c r="I2" s="16"/>
      <c r="J2" s="16"/>
      <c r="K2" s="16"/>
      <c r="L2" s="17"/>
      <c r="M2" s="17"/>
      <c r="N2" s="17"/>
      <c r="O2" s="16"/>
      <c r="P2" s="16"/>
      <c r="Q2" s="16"/>
      <c r="R2" s="16"/>
      <c r="S2" s="16"/>
    </row>
    <row r="3" spans="1:19" ht="15.75" x14ac:dyDescent="0.25">
      <c r="A3" s="21"/>
      <c r="B3" s="50" t="s">
        <v>9</v>
      </c>
      <c r="C3" s="22">
        <f>ROUNDUP(C2*1.34,-2)</f>
        <v>13400</v>
      </c>
      <c r="D3" s="23"/>
      <c r="E3" s="51" t="s">
        <v>13</v>
      </c>
      <c r="F3" s="24">
        <f>ROUNDUP(C2*0.25,0)</f>
        <v>2500</v>
      </c>
      <c r="G3" s="25">
        <f>C2*0.065</f>
        <v>650</v>
      </c>
      <c r="H3" s="26">
        <f>ROUNDUP(C2*0.315,0)</f>
        <v>3150</v>
      </c>
      <c r="I3" s="16"/>
      <c r="J3" s="16"/>
      <c r="K3" s="16"/>
      <c r="L3" s="17"/>
      <c r="M3" s="17"/>
      <c r="N3" s="17"/>
      <c r="O3" s="16"/>
      <c r="P3" s="16"/>
      <c r="Q3" s="16"/>
      <c r="R3" s="16"/>
      <c r="S3" s="16"/>
    </row>
    <row r="4" spans="1:19" ht="16.5" thickBot="1" x14ac:dyDescent="0.3">
      <c r="A4" s="16"/>
      <c r="B4" s="52" t="s">
        <v>29</v>
      </c>
      <c r="C4" s="2">
        <f>C3*0.15</f>
        <v>2010</v>
      </c>
      <c r="D4" s="1"/>
      <c r="E4" s="51" t="s">
        <v>12</v>
      </c>
      <c r="F4" s="24">
        <f>ROUNDUP(C2*0.09,0)</f>
        <v>900</v>
      </c>
      <c r="G4" s="25">
        <f>C2*0.045</f>
        <v>450</v>
      </c>
      <c r="H4" s="26">
        <f>ROUNDUP(C2*0.135,0)</f>
        <v>1350</v>
      </c>
      <c r="I4" s="16"/>
      <c r="J4" s="16"/>
      <c r="K4" s="16"/>
      <c r="L4" s="17"/>
      <c r="M4" s="17"/>
      <c r="N4" s="17"/>
      <c r="O4" s="16"/>
      <c r="P4" s="16"/>
      <c r="Q4" s="16"/>
      <c r="R4" s="16"/>
      <c r="S4" s="16"/>
    </row>
    <row r="5" spans="1:19" ht="17.25" thickTop="1" thickBot="1" x14ac:dyDescent="0.3">
      <c r="A5" s="16"/>
      <c r="B5" s="1"/>
      <c r="C5" s="6"/>
      <c r="D5" s="5"/>
      <c r="E5" s="53" t="s">
        <v>28</v>
      </c>
      <c r="F5" s="27">
        <f>F4+F3</f>
        <v>3400</v>
      </c>
      <c r="G5" s="28">
        <f>G4+G3</f>
        <v>1100</v>
      </c>
      <c r="H5" s="29">
        <f>H3+H4</f>
        <v>4500</v>
      </c>
      <c r="I5" s="16"/>
      <c r="J5" s="16"/>
      <c r="K5" s="16"/>
      <c r="L5" s="17"/>
      <c r="M5" s="17"/>
      <c r="N5" s="17"/>
      <c r="O5" s="16"/>
      <c r="P5" s="16"/>
      <c r="Q5" s="16"/>
      <c r="R5" s="16"/>
      <c r="S5" s="16"/>
    </row>
    <row r="6" spans="1:19" ht="17.25" thickTop="1" thickBot="1" x14ac:dyDescent="0.3">
      <c r="A6" s="16"/>
      <c r="B6" s="44"/>
      <c r="C6" s="1"/>
      <c r="D6" s="1"/>
      <c r="E6" s="17"/>
      <c r="F6" s="17"/>
      <c r="G6" s="16"/>
      <c r="H6" s="16"/>
      <c r="I6" s="16"/>
      <c r="J6" s="16"/>
      <c r="K6" s="16"/>
      <c r="L6" s="17"/>
      <c r="M6" s="17"/>
      <c r="N6" s="17"/>
      <c r="O6" s="16"/>
      <c r="P6" s="16"/>
      <c r="Q6" s="16"/>
      <c r="R6" s="16"/>
      <c r="S6" s="16"/>
    </row>
    <row r="7" spans="1:19" ht="24" thickTop="1" x14ac:dyDescent="0.35">
      <c r="A7" s="17"/>
      <c r="B7" s="13" t="s">
        <v>4</v>
      </c>
      <c r="C7" s="30"/>
      <c r="D7" s="30"/>
      <c r="E7" s="54"/>
      <c r="F7" s="55" t="s">
        <v>22</v>
      </c>
      <c r="G7" s="16"/>
      <c r="H7" s="16"/>
      <c r="I7" s="16"/>
      <c r="J7" s="16"/>
      <c r="K7" s="16"/>
      <c r="L7" s="17"/>
      <c r="M7" s="56"/>
      <c r="N7" s="57"/>
      <c r="O7" s="16"/>
      <c r="P7" s="16"/>
      <c r="Q7" s="16"/>
      <c r="R7" s="16"/>
      <c r="S7" s="16"/>
    </row>
    <row r="8" spans="1:19" ht="15.75" x14ac:dyDescent="0.25">
      <c r="A8" s="17"/>
      <c r="B8" s="58" t="s">
        <v>17</v>
      </c>
      <c r="C8" s="17"/>
      <c r="D8" s="17"/>
      <c r="E8" s="59" t="s">
        <v>17</v>
      </c>
      <c r="F8" s="31">
        <v>2070</v>
      </c>
      <c r="G8" s="16"/>
      <c r="H8" s="16"/>
      <c r="I8" s="16"/>
      <c r="J8" s="16"/>
      <c r="K8" s="17"/>
      <c r="L8" s="17"/>
      <c r="M8" s="16"/>
      <c r="N8" s="16"/>
      <c r="O8" s="16"/>
      <c r="P8" s="16"/>
      <c r="Q8" s="16"/>
      <c r="R8" s="16"/>
      <c r="S8" s="16"/>
    </row>
    <row r="9" spans="1:19" ht="15.75" x14ac:dyDescent="0.25">
      <c r="A9" s="17"/>
      <c r="B9" s="58" t="s">
        <v>1</v>
      </c>
      <c r="C9" s="32" t="s">
        <v>32</v>
      </c>
      <c r="D9" s="33" t="s">
        <v>2</v>
      </c>
      <c r="E9" s="59" t="s">
        <v>1</v>
      </c>
      <c r="F9" s="34">
        <v>335</v>
      </c>
      <c r="G9" s="16"/>
      <c r="H9" s="16"/>
      <c r="I9" s="16"/>
      <c r="J9" s="16"/>
      <c r="K9" s="16"/>
      <c r="L9" s="17"/>
      <c r="M9" s="16"/>
      <c r="N9" s="16"/>
      <c r="O9" s="16"/>
      <c r="P9" s="16"/>
      <c r="Q9" s="16"/>
      <c r="R9" s="16"/>
      <c r="S9" s="16"/>
    </row>
    <row r="10" spans="1:19" ht="15.75" x14ac:dyDescent="0.25">
      <c r="A10" s="17"/>
      <c r="B10" s="58" t="s">
        <v>15</v>
      </c>
      <c r="C10" s="32" t="s">
        <v>32</v>
      </c>
      <c r="D10" s="33" t="s">
        <v>2</v>
      </c>
      <c r="E10" s="59" t="s">
        <v>20</v>
      </c>
      <c r="F10" s="34">
        <v>210</v>
      </c>
      <c r="G10" s="16"/>
      <c r="H10" s="16"/>
      <c r="I10" s="16"/>
      <c r="J10" s="16"/>
      <c r="K10" s="16"/>
      <c r="L10" s="17"/>
      <c r="M10" s="16"/>
      <c r="N10" s="16"/>
      <c r="O10" s="16"/>
      <c r="P10" s="16"/>
      <c r="Q10" s="16"/>
      <c r="R10" s="16"/>
      <c r="S10" s="16"/>
    </row>
    <row r="11" spans="1:19" ht="15.75" x14ac:dyDescent="0.25">
      <c r="A11" s="17"/>
      <c r="B11" s="58" t="s">
        <v>14</v>
      </c>
      <c r="C11" s="32" t="s">
        <v>32</v>
      </c>
      <c r="D11" s="33" t="s">
        <v>2</v>
      </c>
      <c r="E11" s="59" t="s">
        <v>21</v>
      </c>
      <c r="F11" s="34">
        <v>420</v>
      </c>
      <c r="G11" s="16"/>
      <c r="H11" s="16"/>
      <c r="I11" s="16"/>
      <c r="J11" s="16"/>
      <c r="K11" s="16"/>
      <c r="L11" s="17"/>
      <c r="M11" s="16"/>
      <c r="N11" s="16"/>
      <c r="O11" s="16"/>
      <c r="P11" s="16"/>
      <c r="Q11" s="16"/>
      <c r="R11" s="16"/>
      <c r="S11" s="16"/>
    </row>
    <row r="12" spans="1:19" ht="15.75" x14ac:dyDescent="0.25">
      <c r="A12" s="17"/>
      <c r="B12" s="58" t="s">
        <v>16</v>
      </c>
      <c r="C12" s="35"/>
      <c r="D12" s="33" t="s">
        <v>26</v>
      </c>
      <c r="E12" s="59" t="s">
        <v>15</v>
      </c>
      <c r="F12" s="34">
        <v>1267</v>
      </c>
      <c r="G12" s="16"/>
      <c r="H12" s="16"/>
      <c r="I12" s="16"/>
      <c r="J12" s="16"/>
      <c r="K12" s="17"/>
      <c r="L12" s="17"/>
      <c r="M12" s="16"/>
      <c r="N12" s="16"/>
      <c r="O12" s="16"/>
      <c r="P12" s="16"/>
      <c r="Q12" s="16"/>
      <c r="R12" s="16"/>
      <c r="S12" s="16"/>
    </row>
    <row r="13" spans="1:19" ht="15.75" x14ac:dyDescent="0.25">
      <c r="A13" s="17"/>
      <c r="B13" s="58" t="s">
        <v>25</v>
      </c>
      <c r="C13" s="32" t="s">
        <v>32</v>
      </c>
      <c r="D13" s="33" t="s">
        <v>2</v>
      </c>
      <c r="E13" s="59" t="s">
        <v>14</v>
      </c>
      <c r="F13" s="34">
        <v>1617</v>
      </c>
      <c r="G13" s="16"/>
      <c r="H13" s="16"/>
      <c r="I13" s="17"/>
      <c r="J13" s="16"/>
      <c r="K13" s="17"/>
      <c r="L13" s="17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7"/>
      <c r="B14" s="60" t="s">
        <v>21</v>
      </c>
      <c r="C14" s="36" t="s">
        <v>32</v>
      </c>
      <c r="D14" s="37" t="s">
        <v>2</v>
      </c>
      <c r="E14" s="61" t="s">
        <v>16</v>
      </c>
      <c r="F14" s="38">
        <v>2017</v>
      </c>
      <c r="G14" s="16"/>
      <c r="H14" s="16"/>
      <c r="I14" s="16"/>
      <c r="J14" s="16"/>
      <c r="K14" s="17"/>
      <c r="L14" s="17"/>
      <c r="M14" s="16"/>
      <c r="N14" s="16"/>
      <c r="O14" s="16"/>
      <c r="P14" s="16"/>
      <c r="Q14" s="16"/>
      <c r="R14" s="16"/>
      <c r="S14" s="16"/>
    </row>
    <row r="15" spans="1:19" ht="16.5" thickTop="1" x14ac:dyDescent="0.25">
      <c r="A15" s="16"/>
      <c r="B15" s="17"/>
      <c r="C15" s="17"/>
      <c r="D15" s="17"/>
      <c r="E15" s="62" t="s">
        <v>23</v>
      </c>
      <c r="F15" s="39">
        <f>F8+(F14*C12)+IF(C9="ANO",F9,0)+IF(C14="ANO",F11,0)+IF(C10="ANO",F12,0)+IF(C11="ANO",F13,0)+IF(C13="ANO",F10,0)</f>
        <v>2070</v>
      </c>
      <c r="G15" s="16"/>
      <c r="H15" s="16"/>
      <c r="I15" s="16"/>
      <c r="J15" s="16"/>
      <c r="K15" s="17"/>
      <c r="L15" s="17"/>
      <c r="M15" s="16"/>
      <c r="N15" s="16"/>
      <c r="O15" s="16"/>
      <c r="P15" s="16"/>
      <c r="Q15" s="16"/>
      <c r="R15" s="16"/>
      <c r="S15" s="16"/>
    </row>
    <row r="16" spans="1:19" ht="16.5" thickBot="1" x14ac:dyDescent="0.3">
      <c r="A16" s="16"/>
      <c r="B16" s="16"/>
      <c r="C16" s="40">
        <f>IF(COUNTIF(C10:C11,"ANO")&gt;0,1,0)</f>
        <v>0</v>
      </c>
      <c r="D16" s="41" t="s">
        <v>33</v>
      </c>
      <c r="E16" s="63" t="s">
        <v>24</v>
      </c>
      <c r="F16" s="42">
        <f>C4-F15</f>
        <v>-60</v>
      </c>
      <c r="G16" s="16"/>
      <c r="H16" s="16"/>
      <c r="I16" s="16"/>
      <c r="J16" s="16"/>
      <c r="K16" s="17"/>
      <c r="L16" s="17"/>
      <c r="M16" s="17"/>
      <c r="N16" s="17"/>
      <c r="O16" s="16"/>
      <c r="P16" s="16"/>
      <c r="Q16" s="16"/>
      <c r="R16" s="16"/>
      <c r="S16" s="16"/>
    </row>
    <row r="17" spans="1:19" ht="17.25" thickTop="1" thickBot="1" x14ac:dyDescent="0.3">
      <c r="A17" s="16"/>
      <c r="B17" s="16"/>
      <c r="C17" s="43">
        <f>IF(C12&gt;0,1,0)</f>
        <v>0</v>
      </c>
      <c r="D17" s="64" t="s">
        <v>32</v>
      </c>
      <c r="E17" s="44"/>
      <c r="F17" s="17"/>
      <c r="G17" s="16"/>
      <c r="H17" s="17"/>
      <c r="I17" s="16"/>
      <c r="J17" s="16"/>
      <c r="K17" s="17"/>
      <c r="L17" s="17"/>
      <c r="M17" s="17"/>
      <c r="N17" s="17"/>
      <c r="O17" s="16"/>
      <c r="P17" s="16"/>
      <c r="Q17" s="16"/>
      <c r="R17" s="16"/>
      <c r="S17" s="16"/>
    </row>
    <row r="18" spans="1:19" ht="21.75" thickTop="1" x14ac:dyDescent="0.25">
      <c r="A18" s="16"/>
      <c r="B18" s="14" t="s">
        <v>5</v>
      </c>
      <c r="C18" s="43">
        <f>C16+C17</f>
        <v>0</v>
      </c>
      <c r="D18" s="16"/>
      <c r="E18" s="13" t="s">
        <v>7</v>
      </c>
      <c r="F18" s="45"/>
      <c r="G18" s="16"/>
      <c r="H18" s="16"/>
      <c r="I18" s="16"/>
      <c r="J18" s="17"/>
      <c r="K18" s="17"/>
      <c r="L18" s="17"/>
      <c r="M18" s="17"/>
      <c r="N18" s="17"/>
      <c r="O18" s="16"/>
      <c r="P18" s="16"/>
      <c r="Q18" s="16"/>
      <c r="R18" s="16"/>
      <c r="S18" s="16"/>
    </row>
    <row r="19" spans="1:19" ht="16.5" thickBot="1" x14ac:dyDescent="0.3">
      <c r="A19" s="16"/>
      <c r="B19" s="65" t="s">
        <v>10</v>
      </c>
      <c r="C19" s="40"/>
      <c r="D19" s="17"/>
      <c r="E19" s="66" t="s">
        <v>6</v>
      </c>
      <c r="F19" s="46">
        <f>IF(AND(C18=0,F16&lt;0),C2-G5,C2-G5-F16)</f>
        <v>8900</v>
      </c>
      <c r="G19" s="16"/>
      <c r="H19" s="16"/>
      <c r="I19" s="16"/>
      <c r="J19" s="17"/>
      <c r="K19" s="17"/>
      <c r="L19" s="17"/>
      <c r="M19" s="17"/>
      <c r="N19" s="17"/>
      <c r="O19" s="16"/>
      <c r="P19" s="16"/>
      <c r="Q19" s="16"/>
      <c r="R19" s="16"/>
      <c r="S19" s="16"/>
    </row>
    <row r="20" spans="1:19" ht="17.25" thickTop="1" thickBot="1" x14ac:dyDescent="0.3">
      <c r="A20" s="16"/>
      <c r="B20" s="67" t="s">
        <v>3</v>
      </c>
      <c r="C20" s="43"/>
      <c r="D20" s="16"/>
      <c r="E20" s="44"/>
      <c r="F20" s="47"/>
      <c r="G20" s="16"/>
      <c r="H20" s="17"/>
      <c r="I20" s="17"/>
      <c r="J20" s="17"/>
      <c r="K20" s="17"/>
      <c r="L20" s="17"/>
      <c r="M20" s="17"/>
      <c r="N20" s="17"/>
      <c r="O20" s="16"/>
      <c r="P20" s="16"/>
      <c r="Q20" s="16"/>
      <c r="R20" s="16"/>
      <c r="S20" s="16"/>
    </row>
    <row r="21" spans="1:19" ht="16.5" thickTop="1" x14ac:dyDescent="0.25">
      <c r="A21" s="17"/>
      <c r="B21" s="68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x14ac:dyDescent="0.25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25">
      <c r="A23" s="16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</sheetData>
  <sheetProtection selectLockedCells="1"/>
  <dataValidations count="1">
    <dataValidation type="list" allowBlank="1" showInputMessage="1" showErrorMessage="1" sqref="C9:C11 C13:C14">
      <formula1>$D$16:$D$17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6"/>
  <sheetViews>
    <sheetView zoomScale="115" zoomScaleNormal="115" workbookViewId="0">
      <selection activeCell="E2" sqref="E2:I6"/>
    </sheetView>
  </sheetViews>
  <sheetFormatPr defaultRowHeight="15" x14ac:dyDescent="0.25"/>
  <cols>
    <col min="1" max="1" width="6.140625" style="71" customWidth="1"/>
    <col min="2" max="2" width="26.140625" style="71" customWidth="1"/>
    <col min="3" max="3" width="19.7109375" style="71" customWidth="1"/>
    <col min="4" max="4" width="17.42578125" style="71" customWidth="1"/>
    <col min="5" max="5" width="22" style="71" customWidth="1"/>
    <col min="6" max="6" width="17.7109375" style="71" customWidth="1"/>
    <col min="7" max="7" width="13.85546875" style="71" customWidth="1"/>
    <col min="8" max="8" width="12.42578125" style="71" customWidth="1"/>
    <col min="9" max="9" width="16.85546875" style="71" customWidth="1"/>
    <col min="10" max="16384" width="9.140625" style="71"/>
  </cols>
  <sheetData>
    <row r="1" spans="1:33" ht="15.75" thickBot="1" x14ac:dyDescent="0.3">
      <c r="A1" s="69"/>
      <c r="B1" s="7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26.25" customHeight="1" thickTop="1" x14ac:dyDescent="0.25">
      <c r="A2" s="72"/>
      <c r="B2" s="13" t="s">
        <v>11</v>
      </c>
      <c r="C2" s="19">
        <v>15000</v>
      </c>
      <c r="D2" s="20"/>
      <c r="E2" s="15" t="s">
        <v>18</v>
      </c>
      <c r="F2" s="73" t="s">
        <v>19</v>
      </c>
      <c r="G2" s="73" t="s">
        <v>8</v>
      </c>
      <c r="H2" s="74" t="s">
        <v>0</v>
      </c>
      <c r="I2" s="16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18.75" customHeight="1" x14ac:dyDescent="0.25">
      <c r="A3" s="72"/>
      <c r="B3" s="50" t="s">
        <v>9</v>
      </c>
      <c r="C3" s="22">
        <f>ROUNDUP(C2*1.34,-2)</f>
        <v>20100</v>
      </c>
      <c r="D3" s="23"/>
      <c r="E3" s="51" t="s">
        <v>13</v>
      </c>
      <c r="F3" s="75">
        <f>ROUNDUP(C2*0.25,0)</f>
        <v>3750</v>
      </c>
      <c r="G3" s="75">
        <f>ROUNDUP(C2*0.065,0)</f>
        <v>975</v>
      </c>
      <c r="H3" s="3">
        <f>ROUNDUP(C2*0.315,0)</f>
        <v>4725</v>
      </c>
      <c r="I3" s="16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33" ht="16.5" thickBot="1" x14ac:dyDescent="0.3">
      <c r="A4" s="72"/>
      <c r="B4" s="52" t="s">
        <v>29</v>
      </c>
      <c r="C4" s="2">
        <f>C3*0.15</f>
        <v>3015</v>
      </c>
      <c r="D4" s="1"/>
      <c r="E4" s="51" t="s">
        <v>12</v>
      </c>
      <c r="F4" s="75">
        <f>ROUNDUP(C2*0.09,0)</f>
        <v>1350</v>
      </c>
      <c r="G4" s="75">
        <f>ROUNDUP(C2*0.045,0)</f>
        <v>675</v>
      </c>
      <c r="H4" s="4">
        <f>ROUNDUP(C2*0.135,0)</f>
        <v>2025</v>
      </c>
      <c r="I4" s="16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33" ht="17.25" thickTop="1" thickBot="1" x14ac:dyDescent="0.3">
      <c r="A5" s="70"/>
      <c r="B5" s="44"/>
      <c r="C5" s="1"/>
      <c r="D5" s="5"/>
      <c r="E5" s="76" t="s">
        <v>28</v>
      </c>
      <c r="F5" s="77">
        <f>F4+F3</f>
        <v>5100</v>
      </c>
      <c r="G5" s="78">
        <f>G4+G3</f>
        <v>1650</v>
      </c>
      <c r="H5" s="16"/>
      <c r="I5" s="16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ht="16.5" thickTop="1" thickBot="1" x14ac:dyDescent="0.3">
      <c r="A6" s="17"/>
      <c r="B6" s="16"/>
      <c r="C6" s="16"/>
      <c r="D6" s="16"/>
      <c r="E6" s="16"/>
      <c r="F6" s="16"/>
      <c r="G6" s="16"/>
      <c r="H6" s="16"/>
      <c r="I6" s="16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33" ht="21.75" thickTop="1" x14ac:dyDescent="0.25">
      <c r="A7" s="21"/>
      <c r="B7" s="13" t="s">
        <v>4</v>
      </c>
      <c r="C7" s="79"/>
      <c r="D7" s="79"/>
      <c r="E7" s="79"/>
      <c r="F7" s="55" t="s">
        <v>22</v>
      </c>
      <c r="G7" s="16"/>
      <c r="H7" s="16"/>
      <c r="I7" s="16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33" ht="15.75" x14ac:dyDescent="0.25">
      <c r="A8" s="21"/>
      <c r="B8" s="58" t="s">
        <v>1</v>
      </c>
      <c r="C8" s="32" t="s">
        <v>32</v>
      </c>
      <c r="D8" s="33" t="s">
        <v>2</v>
      </c>
      <c r="E8" s="59" t="s">
        <v>1</v>
      </c>
      <c r="F8" s="34">
        <v>335</v>
      </c>
      <c r="G8" s="16"/>
      <c r="H8" s="16"/>
      <c r="I8" s="16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</row>
    <row r="9" spans="1:33" ht="15.75" x14ac:dyDescent="0.25">
      <c r="A9" s="21"/>
      <c r="B9" s="58" t="s">
        <v>15</v>
      </c>
      <c r="C9" s="32" t="s">
        <v>32</v>
      </c>
      <c r="D9" s="33" t="s">
        <v>2</v>
      </c>
      <c r="E9" s="59" t="s">
        <v>20</v>
      </c>
      <c r="F9" s="34">
        <v>210</v>
      </c>
      <c r="G9" s="16"/>
      <c r="H9" s="16"/>
      <c r="I9" s="16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</row>
    <row r="10" spans="1:33" ht="15.75" x14ac:dyDescent="0.25">
      <c r="A10" s="21"/>
      <c r="B10" s="58" t="s">
        <v>14</v>
      </c>
      <c r="C10" s="32" t="s">
        <v>32</v>
      </c>
      <c r="D10" s="33" t="s">
        <v>2</v>
      </c>
      <c r="E10" s="59" t="s">
        <v>21</v>
      </c>
      <c r="F10" s="34">
        <v>420</v>
      </c>
      <c r="G10" s="16"/>
      <c r="H10" s="16"/>
      <c r="I10" s="16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33" ht="15.75" x14ac:dyDescent="0.25">
      <c r="A11" s="21"/>
      <c r="B11" s="58" t="s">
        <v>16</v>
      </c>
      <c r="C11" s="35"/>
      <c r="D11" s="33" t="s">
        <v>26</v>
      </c>
      <c r="E11" s="59" t="s">
        <v>15</v>
      </c>
      <c r="F11" s="34">
        <v>1267</v>
      </c>
      <c r="G11" s="16"/>
      <c r="H11" s="16"/>
      <c r="I11" s="16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ht="15.75" x14ac:dyDescent="0.25">
      <c r="A12" s="21"/>
      <c r="B12" s="58" t="s">
        <v>25</v>
      </c>
      <c r="C12" s="32" t="s">
        <v>32</v>
      </c>
      <c r="D12" s="33" t="s">
        <v>2</v>
      </c>
      <c r="E12" s="59" t="s">
        <v>14</v>
      </c>
      <c r="F12" s="34">
        <v>1617</v>
      </c>
      <c r="G12" s="16"/>
      <c r="H12" s="16"/>
      <c r="I12" s="16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 ht="16.5" thickBot="1" x14ac:dyDescent="0.3">
      <c r="A13" s="21"/>
      <c r="B13" s="60" t="s">
        <v>21</v>
      </c>
      <c r="C13" s="36" t="s">
        <v>32</v>
      </c>
      <c r="D13" s="37" t="s">
        <v>2</v>
      </c>
      <c r="E13" s="61" t="s">
        <v>16</v>
      </c>
      <c r="F13" s="38">
        <v>2017</v>
      </c>
      <c r="G13" s="16"/>
      <c r="H13" s="16"/>
      <c r="I13" s="16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</row>
    <row r="14" spans="1:33" ht="18" customHeight="1" thickTop="1" x14ac:dyDescent="0.25">
      <c r="A14" s="69"/>
      <c r="B14" s="17"/>
      <c r="C14" s="17"/>
      <c r="D14" s="17"/>
      <c r="E14" s="62" t="s">
        <v>23</v>
      </c>
      <c r="F14" s="39">
        <f>+(F13*C11)+IF(C8="ANO",F8,0)+IF(C13="ANO",F10,0)+IF(C9="ANO",F11,0)+IF(C10="ANO",F12,0)+IF(C12="ANO",F9,0)</f>
        <v>0</v>
      </c>
      <c r="G14" s="16"/>
      <c r="H14" s="43" t="s">
        <v>34</v>
      </c>
      <c r="I14" s="16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</row>
    <row r="15" spans="1:33" ht="16.5" thickBot="1" x14ac:dyDescent="0.3">
      <c r="A15" s="69"/>
      <c r="B15" s="16"/>
      <c r="C15" s="8"/>
      <c r="D15" s="43" t="s">
        <v>34</v>
      </c>
      <c r="E15" s="63" t="s">
        <v>24</v>
      </c>
      <c r="F15" s="80">
        <f>C4-F14</f>
        <v>3015</v>
      </c>
      <c r="G15" s="16"/>
      <c r="H15" s="43" t="s">
        <v>32</v>
      </c>
      <c r="I15" s="16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17.25" thickTop="1" thickBot="1" x14ac:dyDescent="0.3">
      <c r="A16" s="69"/>
      <c r="B16" s="16"/>
      <c r="C16" s="7"/>
      <c r="D16" s="81" t="s">
        <v>32</v>
      </c>
      <c r="E16" s="44"/>
      <c r="F16" s="17"/>
      <c r="G16" s="16"/>
      <c r="H16" s="17"/>
      <c r="I16" s="16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33" ht="21.75" thickTop="1" x14ac:dyDescent="0.25">
      <c r="A17" s="69"/>
      <c r="B17" s="14" t="s">
        <v>5</v>
      </c>
      <c r="C17" s="16"/>
      <c r="D17" s="16"/>
      <c r="E17" s="13" t="s">
        <v>7</v>
      </c>
      <c r="F17" s="45"/>
      <c r="G17" s="16"/>
      <c r="H17" s="16"/>
      <c r="I17" s="16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</row>
    <row r="18" spans="1:33" ht="19.5" thickBot="1" x14ac:dyDescent="0.35">
      <c r="A18" s="69"/>
      <c r="B18" s="65" t="s">
        <v>10</v>
      </c>
      <c r="C18" s="17"/>
      <c r="D18" s="17"/>
      <c r="E18" s="52" t="s">
        <v>6</v>
      </c>
      <c r="F18" s="82">
        <f>C2-(C4-((+(F13*C11)+IF(C8="ANO",F8,0)+IF(C13="ANO",F10,0)+IF(C9="ANO",F11,0)+IF(C10="ANO",F12,0)+IF(C12="ANO",F9,0))-(G3+G4)))</f>
        <v>10335</v>
      </c>
      <c r="G18" s="16"/>
      <c r="H18" s="16"/>
      <c r="I18" s="16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</row>
    <row r="19" spans="1:33" ht="20.25" thickTop="1" thickBot="1" x14ac:dyDescent="0.35">
      <c r="A19" s="69"/>
      <c r="B19" s="67" t="s">
        <v>3</v>
      </c>
      <c r="C19" s="16"/>
      <c r="D19" s="16"/>
      <c r="E19" s="1"/>
      <c r="F19" s="83"/>
      <c r="G19" s="16"/>
      <c r="H19" s="17"/>
      <c r="I19" s="17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</row>
    <row r="20" spans="1:33" ht="15.75" thickTop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</row>
    <row r="21" spans="1:33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1:33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</row>
    <row r="23" spans="1:33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</row>
    <row r="24" spans="1:33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33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</row>
    <row r="38" spans="1:33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1:33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</row>
    <row r="40" spans="1:33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1:33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</row>
    <row r="42" spans="1:33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  <row r="50" spans="1:33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1:33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1:33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</row>
    <row r="53" spans="1:33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3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1:33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1:33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</row>
    <row r="57" spans="1:33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1:33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</row>
    <row r="59" spans="1:33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</row>
    <row r="60" spans="1:33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</row>
    <row r="61" spans="1:33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</row>
    <row r="62" spans="1:33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</row>
    <row r="63" spans="1:33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</row>
    <row r="64" spans="1:33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</row>
    <row r="65" spans="1:33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</row>
    <row r="66" spans="1:33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</row>
    <row r="67" spans="1:33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</row>
    <row r="68" spans="1:33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</row>
    <row r="69" spans="1:33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</row>
    <row r="70" spans="1:33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</row>
    <row r="71" spans="1:33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</row>
    <row r="72" spans="1:33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</row>
    <row r="73" spans="1:33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1:33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</row>
    <row r="75" spans="1:33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1:33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</row>
    <row r="77" spans="1:33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</row>
    <row r="78" spans="1:33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33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</row>
    <row r="80" spans="1:33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</row>
    <row r="81" spans="1:33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1:33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</row>
    <row r="83" spans="1:33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</row>
    <row r="84" spans="1:33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</row>
    <row r="85" spans="1:33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3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</row>
    <row r="87" spans="1:33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</row>
    <row r="88" spans="1:33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</row>
    <row r="89" spans="1:33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</row>
    <row r="90" spans="1:33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</row>
    <row r="91" spans="1:33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</row>
    <row r="92" spans="1:33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</row>
    <row r="93" spans="1:33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</row>
    <row r="94" spans="1:33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</row>
    <row r="95" spans="1:33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</row>
    <row r="96" spans="1:33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</row>
    <row r="97" spans="1:33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</row>
    <row r="98" spans="1:33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</row>
    <row r="99" spans="1:33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</row>
    <row r="100" spans="1:33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</row>
    <row r="101" spans="1:33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</row>
    <row r="102" spans="1:33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</row>
    <row r="103" spans="1:33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</row>
    <row r="104" spans="1:33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3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</row>
    <row r="106" spans="1:33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</row>
    <row r="107" spans="1:33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</row>
    <row r="108" spans="1:33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</row>
    <row r="109" spans="1:33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</row>
    <row r="110" spans="1:33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</row>
    <row r="111" spans="1:33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</row>
    <row r="112" spans="1:33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</row>
    <row r="113" spans="1:33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</row>
    <row r="114" spans="1:33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</row>
    <row r="115" spans="1:33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</row>
    <row r="116" spans="1:33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</row>
    <row r="117" spans="1:33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</row>
    <row r="118" spans="1:33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</row>
    <row r="119" spans="1:33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</row>
    <row r="120" spans="1:33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</row>
    <row r="121" spans="1:33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</row>
    <row r="122" spans="1:33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</row>
    <row r="123" spans="1:33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</row>
    <row r="124" spans="1:33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</row>
    <row r="125" spans="1:33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</row>
    <row r="126" spans="1:33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</row>
    <row r="127" spans="1:33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</row>
    <row r="128" spans="1:33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</row>
    <row r="129" spans="1:33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</row>
    <row r="130" spans="1:33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</row>
    <row r="131" spans="1:33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</row>
    <row r="132" spans="1:33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</row>
    <row r="133" spans="1:33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</row>
    <row r="134" spans="1:33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</row>
    <row r="135" spans="1:33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</row>
    <row r="136" spans="1:33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</row>
    <row r="137" spans="1:33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</row>
    <row r="138" spans="1:33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</row>
    <row r="139" spans="1:33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</row>
    <row r="140" spans="1:33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</row>
    <row r="141" spans="1:33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</row>
    <row r="142" spans="1:33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</row>
    <row r="143" spans="1:33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</row>
    <row r="144" spans="1:33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</row>
    <row r="145" spans="1:33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</row>
    <row r="146" spans="1:33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</row>
    <row r="147" spans="1:33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</row>
    <row r="148" spans="1:33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</row>
    <row r="149" spans="1:33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</row>
    <row r="150" spans="1:33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</row>
    <row r="151" spans="1:33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</row>
    <row r="152" spans="1:33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</row>
    <row r="153" spans="1:33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</row>
    <row r="154" spans="1:33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</row>
    <row r="155" spans="1:33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</row>
    <row r="156" spans="1:33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</row>
    <row r="157" spans="1:33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</row>
    <row r="158" spans="1:33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</row>
    <row r="159" spans="1:33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</row>
    <row r="160" spans="1:33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</row>
    <row r="161" spans="1:33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</row>
    <row r="162" spans="1:33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</row>
    <row r="163" spans="1:33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</row>
    <row r="164" spans="1:33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</row>
    <row r="165" spans="1:33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</row>
    <row r="166" spans="1:33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</row>
    <row r="167" spans="1:33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</row>
    <row r="168" spans="1:33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</row>
    <row r="169" spans="1:33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</row>
    <row r="170" spans="1:33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</row>
    <row r="171" spans="1:33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</row>
    <row r="172" spans="1:33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</row>
    <row r="173" spans="1:33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</row>
    <row r="174" spans="1:33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</row>
    <row r="175" spans="1:33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</row>
    <row r="176" spans="1:33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</row>
    <row r="177" spans="1:33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</row>
    <row r="178" spans="1:33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</row>
    <row r="179" spans="1:33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</row>
    <row r="180" spans="1:33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</row>
    <row r="181" spans="1:33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</row>
    <row r="182" spans="1:33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</row>
    <row r="183" spans="1:33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</row>
    <row r="184" spans="1:33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</row>
    <row r="185" spans="1:33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</row>
    <row r="186" spans="1:33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</row>
    <row r="187" spans="1:33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</row>
    <row r="188" spans="1:33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</row>
    <row r="189" spans="1:33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</row>
    <row r="190" spans="1:33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</row>
    <row r="191" spans="1:33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</row>
    <row r="192" spans="1:33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</row>
    <row r="193" spans="1:33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</row>
    <row r="194" spans="1:33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</row>
    <row r="195" spans="1:33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</row>
    <row r="196" spans="1:33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</row>
    <row r="197" spans="1:33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</row>
    <row r="198" spans="1:33" x14ac:dyDescent="0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</row>
    <row r="199" spans="1:33" x14ac:dyDescent="0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</row>
    <row r="200" spans="1:33" x14ac:dyDescent="0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</row>
    <row r="201" spans="1:33" x14ac:dyDescent="0.2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</row>
    <row r="202" spans="1:33" x14ac:dyDescent="0.2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</row>
    <row r="203" spans="1:33" x14ac:dyDescent="0.2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</row>
    <row r="204" spans="1:33" x14ac:dyDescent="0.2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</row>
    <row r="205" spans="1:33" x14ac:dyDescent="0.2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</row>
    <row r="206" spans="1:33" x14ac:dyDescent="0.2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</row>
  </sheetData>
  <sheetProtection selectLockedCells="1"/>
  <dataValidations count="1">
    <dataValidation type="list" allowBlank="1" showInputMessage="1" showErrorMessage="1" sqref="C8:C13">
      <formula1>$H$14:$H$15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6"/>
  <sheetViews>
    <sheetView zoomScale="115" zoomScaleNormal="115" workbookViewId="0">
      <selection activeCell="C13" sqref="C13"/>
    </sheetView>
  </sheetViews>
  <sheetFormatPr defaultRowHeight="15" x14ac:dyDescent="0.25"/>
  <cols>
    <col min="1" max="1" width="6.140625" style="71" customWidth="1"/>
    <col min="2" max="2" width="26.140625" style="71" customWidth="1"/>
    <col min="3" max="3" width="19.7109375" style="71" customWidth="1"/>
    <col min="4" max="4" width="17.42578125" style="71" customWidth="1"/>
    <col min="5" max="5" width="22" style="71" customWidth="1"/>
    <col min="6" max="6" width="17.7109375" style="71" customWidth="1"/>
    <col min="7" max="7" width="13.85546875" style="71" customWidth="1"/>
    <col min="8" max="8" width="12.42578125" style="71" customWidth="1"/>
    <col min="9" max="9" width="16.85546875" style="71" customWidth="1"/>
    <col min="10" max="16384" width="9.140625" style="71"/>
  </cols>
  <sheetData>
    <row r="1" spans="1:33" ht="15.75" thickBot="1" x14ac:dyDescent="0.3">
      <c r="A1" s="69"/>
      <c r="B1" s="7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26.25" customHeight="1" thickTop="1" x14ac:dyDescent="0.25">
      <c r="A2" s="72"/>
      <c r="B2" s="13" t="s">
        <v>11</v>
      </c>
      <c r="C2" s="19">
        <v>5000</v>
      </c>
      <c r="D2" s="20"/>
      <c r="E2" s="15" t="s">
        <v>18</v>
      </c>
      <c r="F2" s="9" t="s">
        <v>30</v>
      </c>
      <c r="G2" s="9"/>
      <c r="H2" s="10"/>
      <c r="I2" s="16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18.75" customHeight="1" thickBot="1" x14ac:dyDescent="0.3">
      <c r="A3" s="72"/>
      <c r="B3" s="52" t="s">
        <v>29</v>
      </c>
      <c r="C3" s="2">
        <f>C2*0.15</f>
        <v>750</v>
      </c>
      <c r="D3" s="23"/>
      <c r="E3" s="52"/>
      <c r="F3" s="11" t="s">
        <v>31</v>
      </c>
      <c r="G3" s="11"/>
      <c r="H3" s="12"/>
      <c r="I3" s="16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33" ht="16.5" thickTop="1" x14ac:dyDescent="0.25">
      <c r="A4" s="70"/>
      <c r="B4" s="44"/>
      <c r="C4" s="1"/>
      <c r="D4" s="1"/>
      <c r="E4" s="17"/>
      <c r="F4" s="17"/>
      <c r="G4" s="16"/>
      <c r="H4" s="16"/>
      <c r="I4" s="16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1:33" x14ac:dyDescent="0.25">
      <c r="A5" s="17"/>
      <c r="B5" s="16"/>
      <c r="C5" s="16"/>
      <c r="D5" s="16"/>
      <c r="E5" s="16"/>
      <c r="F5" s="16"/>
      <c r="G5" s="16"/>
      <c r="H5" s="16"/>
      <c r="I5" s="16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ht="16.5" thickBot="1" x14ac:dyDescent="0.3">
      <c r="A6" s="69"/>
      <c r="B6" s="16"/>
      <c r="C6" s="7"/>
      <c r="D6" s="7"/>
      <c r="E6" s="44"/>
      <c r="F6" s="17"/>
      <c r="G6" s="16"/>
      <c r="H6" s="17"/>
      <c r="I6" s="16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33" ht="21.75" thickTop="1" x14ac:dyDescent="0.25">
      <c r="A7" s="69"/>
      <c r="B7" s="14" t="s">
        <v>5</v>
      </c>
      <c r="C7" s="16"/>
      <c r="D7" s="16"/>
      <c r="E7" s="13" t="s">
        <v>7</v>
      </c>
      <c r="F7" s="45"/>
      <c r="G7" s="16"/>
      <c r="H7" s="16"/>
      <c r="I7" s="16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33" ht="19.5" thickBot="1" x14ac:dyDescent="0.35">
      <c r="A8" s="69"/>
      <c r="B8" s="65" t="s">
        <v>10</v>
      </c>
      <c r="C8" s="17"/>
      <c r="D8" s="17"/>
      <c r="E8" s="52" t="s">
        <v>6</v>
      </c>
      <c r="F8" s="86">
        <f>C2-C3</f>
        <v>4250</v>
      </c>
      <c r="G8" s="16"/>
      <c r="H8" s="16"/>
      <c r="I8" s="16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</row>
    <row r="9" spans="1:33" ht="20.25" thickTop="1" thickBot="1" x14ac:dyDescent="0.35">
      <c r="A9" s="69"/>
      <c r="B9" s="67" t="s">
        <v>3</v>
      </c>
      <c r="C9" s="16"/>
      <c r="D9" s="16"/>
      <c r="E9" s="1"/>
      <c r="F9" s="83"/>
      <c r="G9" s="16"/>
      <c r="H9" s="17"/>
      <c r="I9" s="17" t="s">
        <v>27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</row>
    <row r="10" spans="1:33" ht="15.75" thickTop="1" x14ac:dyDescent="0.25">
      <c r="A10" s="69"/>
      <c r="B10" s="69"/>
      <c r="C10" s="69"/>
      <c r="D10" s="69"/>
      <c r="E10" s="70"/>
      <c r="F10" s="70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33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</row>
    <row r="14" spans="1:33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</row>
    <row r="15" spans="1:33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33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</row>
    <row r="18" spans="1:33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</row>
    <row r="19" spans="1:33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</row>
    <row r="20" spans="1:33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</row>
    <row r="21" spans="1:33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1:33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</row>
    <row r="23" spans="1:33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</row>
    <row r="24" spans="1:33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33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</row>
    <row r="38" spans="1:33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1:33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</row>
    <row r="40" spans="1:33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1:33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</row>
    <row r="42" spans="1:33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  <row r="50" spans="1:33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1:33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1:33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</row>
    <row r="53" spans="1:33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3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1:33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1:33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</row>
    <row r="57" spans="1:33" x14ac:dyDescent="0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1:33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</row>
    <row r="59" spans="1:33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</row>
    <row r="60" spans="1:33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</row>
    <row r="61" spans="1:33" x14ac:dyDescent="0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</row>
    <row r="62" spans="1:33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</row>
    <row r="63" spans="1:33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</row>
    <row r="64" spans="1:33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</row>
    <row r="65" spans="1:33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</row>
    <row r="66" spans="1:33" x14ac:dyDescent="0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</row>
    <row r="67" spans="1:33" x14ac:dyDescent="0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</row>
    <row r="68" spans="1:33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</row>
    <row r="69" spans="1:33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</row>
    <row r="70" spans="1:33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</row>
    <row r="71" spans="1:33" x14ac:dyDescent="0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</row>
    <row r="72" spans="1:33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</row>
    <row r="73" spans="1:33" x14ac:dyDescent="0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1:33" x14ac:dyDescent="0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</row>
    <row r="75" spans="1:33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1:33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</row>
    <row r="77" spans="1:33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</row>
    <row r="78" spans="1:33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33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</row>
    <row r="80" spans="1:33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</row>
    <row r="81" spans="1:33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1:33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</row>
    <row r="83" spans="1:33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</row>
    <row r="84" spans="1:33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</row>
    <row r="85" spans="1:33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</row>
    <row r="86" spans="1:33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</row>
    <row r="87" spans="1:33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</row>
    <row r="88" spans="1:33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</row>
    <row r="89" spans="1:33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</row>
    <row r="90" spans="1:33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</row>
    <row r="91" spans="1:33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</row>
    <row r="92" spans="1:33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</row>
    <row r="93" spans="1:33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</row>
    <row r="94" spans="1:33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</row>
    <row r="95" spans="1:33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</row>
    <row r="96" spans="1:33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</row>
    <row r="97" spans="1:33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</row>
    <row r="98" spans="1:33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</row>
    <row r="99" spans="1:33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</row>
    <row r="100" spans="1:33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</row>
    <row r="101" spans="1:33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</row>
    <row r="102" spans="1:33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</row>
    <row r="103" spans="1:33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</row>
    <row r="104" spans="1:33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3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</row>
    <row r="106" spans="1:33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</row>
    <row r="107" spans="1:33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</row>
    <row r="108" spans="1:33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</row>
    <row r="109" spans="1:33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</row>
    <row r="110" spans="1:33" x14ac:dyDescent="0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</row>
    <row r="111" spans="1:33" x14ac:dyDescent="0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</row>
    <row r="112" spans="1:33" x14ac:dyDescent="0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</row>
    <row r="113" spans="1:33" x14ac:dyDescent="0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</row>
    <row r="114" spans="1:33" x14ac:dyDescent="0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</row>
    <row r="115" spans="1:33" x14ac:dyDescent="0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</row>
    <row r="116" spans="1:33" x14ac:dyDescent="0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</row>
    <row r="117" spans="1:33" x14ac:dyDescent="0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</row>
    <row r="118" spans="1:33" x14ac:dyDescent="0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</row>
    <row r="119" spans="1:33" x14ac:dyDescent="0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</row>
    <row r="120" spans="1:33" x14ac:dyDescent="0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</row>
    <row r="121" spans="1:33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</row>
    <row r="122" spans="1:33" x14ac:dyDescent="0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</row>
    <row r="123" spans="1:33" x14ac:dyDescent="0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</row>
    <row r="124" spans="1:33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</row>
    <row r="125" spans="1:33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</row>
    <row r="126" spans="1:33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</row>
    <row r="127" spans="1:33" x14ac:dyDescent="0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</row>
    <row r="128" spans="1:33" x14ac:dyDescent="0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</row>
    <row r="129" spans="1:33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</row>
    <row r="130" spans="1:33" x14ac:dyDescent="0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</row>
    <row r="131" spans="1:33" x14ac:dyDescent="0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</row>
    <row r="132" spans="1:33" x14ac:dyDescent="0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</row>
    <row r="133" spans="1:33" x14ac:dyDescent="0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</row>
    <row r="134" spans="1:33" x14ac:dyDescent="0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</row>
    <row r="135" spans="1:33" x14ac:dyDescent="0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</row>
    <row r="136" spans="1:33" x14ac:dyDescent="0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</row>
    <row r="137" spans="1:33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</row>
    <row r="138" spans="1:33" x14ac:dyDescent="0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</row>
    <row r="139" spans="1:33" x14ac:dyDescent="0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</row>
    <row r="140" spans="1:33" x14ac:dyDescent="0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</row>
    <row r="141" spans="1:33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</row>
    <row r="142" spans="1:33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</row>
    <row r="143" spans="1:33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</row>
    <row r="144" spans="1:33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</row>
    <row r="145" spans="1:33" x14ac:dyDescent="0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</row>
    <row r="146" spans="1:33" x14ac:dyDescent="0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</row>
    <row r="147" spans="1:33" x14ac:dyDescent="0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</row>
    <row r="148" spans="1:33" x14ac:dyDescent="0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</row>
    <row r="149" spans="1:33" x14ac:dyDescent="0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</row>
    <row r="150" spans="1:33" x14ac:dyDescent="0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</row>
    <row r="151" spans="1:33" x14ac:dyDescent="0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</row>
    <row r="152" spans="1:33" x14ac:dyDescent="0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</row>
    <row r="153" spans="1:33" x14ac:dyDescent="0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</row>
    <row r="154" spans="1:33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</row>
    <row r="155" spans="1:33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</row>
    <row r="156" spans="1:33" x14ac:dyDescent="0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</row>
    <row r="157" spans="1:33" x14ac:dyDescent="0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</row>
    <row r="158" spans="1:33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</row>
    <row r="159" spans="1:33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</row>
    <row r="160" spans="1:33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</row>
    <row r="161" spans="1:33" x14ac:dyDescent="0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</row>
    <row r="162" spans="1:33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</row>
    <row r="163" spans="1:33" x14ac:dyDescent="0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</row>
    <row r="164" spans="1:33" x14ac:dyDescent="0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</row>
    <row r="165" spans="1:33" x14ac:dyDescent="0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</row>
    <row r="166" spans="1:33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</row>
    <row r="167" spans="1:33" x14ac:dyDescent="0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</row>
    <row r="168" spans="1:33" x14ac:dyDescent="0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</row>
    <row r="169" spans="1:33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</row>
    <row r="170" spans="1:33" x14ac:dyDescent="0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</row>
    <row r="171" spans="1:33" x14ac:dyDescent="0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</row>
    <row r="172" spans="1:33" x14ac:dyDescent="0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</row>
    <row r="173" spans="1:33" x14ac:dyDescent="0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</row>
    <row r="174" spans="1:33" x14ac:dyDescent="0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</row>
    <row r="175" spans="1:33" x14ac:dyDescent="0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</row>
    <row r="176" spans="1:33" x14ac:dyDescent="0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</row>
    <row r="177" spans="1:33" x14ac:dyDescent="0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</row>
    <row r="178" spans="1:33" x14ac:dyDescent="0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</row>
    <row r="179" spans="1:33" x14ac:dyDescent="0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</row>
    <row r="180" spans="1:33" x14ac:dyDescent="0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</row>
    <row r="181" spans="1:33" x14ac:dyDescent="0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</row>
    <row r="182" spans="1:33" x14ac:dyDescent="0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</row>
    <row r="183" spans="1:33" x14ac:dyDescent="0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</row>
    <row r="184" spans="1:33" x14ac:dyDescent="0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</row>
    <row r="185" spans="1:33" x14ac:dyDescent="0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</row>
    <row r="186" spans="1:33" x14ac:dyDescent="0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</row>
    <row r="187" spans="1:33" x14ac:dyDescent="0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</row>
    <row r="188" spans="1:33" x14ac:dyDescent="0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</row>
    <row r="189" spans="1:33" x14ac:dyDescent="0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</row>
    <row r="190" spans="1:33" x14ac:dyDescent="0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</row>
    <row r="191" spans="1:33" x14ac:dyDescent="0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</row>
    <row r="192" spans="1:33" x14ac:dyDescent="0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</row>
    <row r="193" spans="1:33" x14ac:dyDescent="0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</row>
    <row r="194" spans="1:33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</row>
    <row r="195" spans="1:33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</row>
    <row r="196" spans="1:33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</row>
  </sheetData>
  <sheetProtection selectLockedCells="1"/>
  <protectedRanges>
    <protectedRange sqref="C2" name="hrubá mzda"/>
  </protectedRanges>
  <mergeCells count="2">
    <mergeCell ref="F2:H2"/>
    <mergeCell ref="F3:H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zoomScale="115" zoomScaleNormal="115" workbookViewId="0">
      <selection activeCell="C2" sqref="C2"/>
    </sheetView>
  </sheetViews>
  <sheetFormatPr defaultRowHeight="15" x14ac:dyDescent="0.25"/>
  <cols>
    <col min="1" max="1" width="4.7109375" style="18" customWidth="1"/>
    <col min="2" max="2" width="28.42578125" style="18" customWidth="1"/>
    <col min="3" max="3" width="15.140625" style="18" customWidth="1"/>
    <col min="4" max="4" width="12.5703125" style="18" customWidth="1"/>
    <col min="5" max="5" width="18.7109375" style="18" customWidth="1"/>
    <col min="6" max="6" width="18.28515625" style="18" customWidth="1"/>
    <col min="7" max="7" width="12.85546875" style="18" customWidth="1"/>
    <col min="8" max="8" width="12.140625" style="18" customWidth="1"/>
    <col min="9" max="9" width="15" style="18" customWidth="1"/>
    <col min="10" max="10" width="16.7109375" style="18" customWidth="1"/>
    <col min="11" max="11" width="17.5703125" style="18" customWidth="1"/>
    <col min="12" max="12" width="9.140625" style="18"/>
    <col min="13" max="13" width="32.42578125" style="18" customWidth="1"/>
    <col min="14" max="14" width="17.42578125" style="18" customWidth="1"/>
    <col min="15" max="16384" width="9.140625" style="18"/>
  </cols>
  <sheetData>
    <row r="1" spans="1:19" ht="15.75" thickBot="1" x14ac:dyDescent="0.3">
      <c r="A1" s="16"/>
      <c r="B1" s="16"/>
      <c r="C1" s="16"/>
      <c r="D1" s="16"/>
      <c r="E1" s="17"/>
      <c r="F1" s="17"/>
      <c r="G1" s="17"/>
      <c r="H1" s="17"/>
      <c r="I1" s="16"/>
      <c r="J1" s="16"/>
      <c r="K1" s="17"/>
      <c r="L1" s="16"/>
      <c r="M1" s="16"/>
      <c r="N1" s="16"/>
      <c r="O1" s="16"/>
      <c r="P1" s="16"/>
      <c r="Q1" s="16"/>
      <c r="R1" s="16"/>
      <c r="S1" s="16"/>
    </row>
    <row r="2" spans="1:19" ht="21.75" thickTop="1" x14ac:dyDescent="0.25">
      <c r="A2" s="16"/>
      <c r="B2" s="13" t="s">
        <v>11</v>
      </c>
      <c r="C2" s="19">
        <v>10000</v>
      </c>
      <c r="D2" s="20"/>
      <c r="E2" s="88"/>
      <c r="F2" s="89"/>
      <c r="G2" s="89"/>
      <c r="H2" s="90"/>
      <c r="I2" s="16"/>
      <c r="J2" s="16"/>
      <c r="K2" s="16"/>
      <c r="L2" s="17"/>
      <c r="M2" s="17"/>
      <c r="N2" s="17"/>
      <c r="O2" s="16"/>
      <c r="P2" s="16"/>
      <c r="Q2" s="16"/>
      <c r="R2" s="16"/>
      <c r="S2" s="16"/>
    </row>
    <row r="3" spans="1:19" ht="16.5" thickBot="1" x14ac:dyDescent="0.3">
      <c r="A3" s="16"/>
      <c r="B3" s="52" t="s">
        <v>29</v>
      </c>
      <c r="C3" s="2">
        <f>C2*0.15</f>
        <v>1500</v>
      </c>
      <c r="D3" s="1"/>
      <c r="E3" s="1"/>
      <c r="F3" s="84"/>
      <c r="G3" s="85"/>
      <c r="H3" s="87"/>
      <c r="I3" s="16"/>
      <c r="J3" s="16"/>
      <c r="K3" s="16"/>
      <c r="L3" s="17"/>
      <c r="M3" s="17"/>
      <c r="N3" s="17"/>
      <c r="O3" s="16"/>
      <c r="P3" s="16"/>
      <c r="Q3" s="16"/>
      <c r="R3" s="16"/>
      <c r="S3" s="16"/>
    </row>
    <row r="4" spans="1:19" ht="16.5" thickTop="1" x14ac:dyDescent="0.25">
      <c r="A4" s="16"/>
      <c r="B4" s="1"/>
      <c r="C4" s="6"/>
      <c r="D4" s="1"/>
      <c r="E4" s="1"/>
      <c r="F4" s="84"/>
      <c r="G4" s="85"/>
      <c r="H4" s="87"/>
      <c r="I4" s="16"/>
      <c r="J4" s="16"/>
      <c r="K4" s="16"/>
      <c r="L4" s="17"/>
      <c r="M4" s="17"/>
      <c r="N4" s="17"/>
      <c r="O4" s="16"/>
      <c r="P4" s="16"/>
      <c r="Q4" s="16"/>
      <c r="R4" s="16"/>
      <c r="S4" s="16"/>
    </row>
    <row r="5" spans="1:19" ht="16.5" thickBot="1" x14ac:dyDescent="0.3">
      <c r="A5" s="16"/>
      <c r="B5" s="44"/>
      <c r="C5" s="1"/>
      <c r="D5" s="1"/>
      <c r="E5" s="17"/>
      <c r="F5" s="17"/>
      <c r="G5" s="16"/>
      <c r="H5" s="16"/>
      <c r="I5" s="16"/>
      <c r="J5" s="16"/>
      <c r="K5" s="16"/>
      <c r="L5" s="17"/>
      <c r="M5" s="17"/>
      <c r="N5" s="17"/>
      <c r="O5" s="16"/>
      <c r="P5" s="16"/>
      <c r="Q5" s="16"/>
      <c r="R5" s="16"/>
      <c r="S5" s="16"/>
    </row>
    <row r="6" spans="1:19" ht="24" thickTop="1" x14ac:dyDescent="0.35">
      <c r="A6" s="17"/>
      <c r="B6" s="13" t="s">
        <v>4</v>
      </c>
      <c r="C6" s="30"/>
      <c r="D6" s="30"/>
      <c r="E6" s="54"/>
      <c r="F6" s="55" t="s">
        <v>22</v>
      </c>
      <c r="G6" s="16"/>
      <c r="H6" s="16"/>
      <c r="I6" s="16"/>
      <c r="J6" s="16"/>
      <c r="K6" s="16"/>
      <c r="L6" s="17"/>
      <c r="M6" s="56"/>
      <c r="N6" s="57"/>
      <c r="O6" s="16"/>
      <c r="P6" s="16"/>
      <c r="Q6" s="16"/>
      <c r="R6" s="16"/>
      <c r="S6" s="16"/>
    </row>
    <row r="7" spans="1:19" ht="15.75" x14ac:dyDescent="0.25">
      <c r="A7" s="17"/>
      <c r="B7" s="58" t="s">
        <v>17</v>
      </c>
      <c r="C7" s="17"/>
      <c r="D7" s="17"/>
      <c r="E7" s="59" t="s">
        <v>17</v>
      </c>
      <c r="F7" s="31">
        <v>2070</v>
      </c>
      <c r="G7" s="16"/>
      <c r="H7" s="16"/>
      <c r="I7" s="16"/>
      <c r="J7" s="16"/>
      <c r="K7" s="17"/>
      <c r="L7" s="17"/>
      <c r="M7" s="16"/>
      <c r="N7" s="16"/>
      <c r="O7" s="16"/>
      <c r="P7" s="16"/>
      <c r="Q7" s="16"/>
      <c r="R7" s="16"/>
      <c r="S7" s="16"/>
    </row>
    <row r="8" spans="1:19" ht="15.75" x14ac:dyDescent="0.25">
      <c r="A8" s="17"/>
      <c r="B8" s="58" t="s">
        <v>1</v>
      </c>
      <c r="C8" s="32" t="s">
        <v>32</v>
      </c>
      <c r="D8" s="33" t="s">
        <v>2</v>
      </c>
      <c r="E8" s="59" t="s">
        <v>1</v>
      </c>
      <c r="F8" s="34">
        <v>335</v>
      </c>
      <c r="G8" s="16"/>
      <c r="H8" s="16"/>
      <c r="I8" s="16"/>
      <c r="J8" s="16"/>
      <c r="K8" s="16"/>
      <c r="L8" s="17"/>
      <c r="M8" s="16"/>
      <c r="N8" s="16"/>
      <c r="O8" s="16"/>
      <c r="P8" s="16"/>
      <c r="Q8" s="16"/>
      <c r="R8" s="16"/>
      <c r="S8" s="16"/>
    </row>
    <row r="9" spans="1:19" ht="15.75" x14ac:dyDescent="0.25">
      <c r="A9" s="17"/>
      <c r="B9" s="58" t="s">
        <v>15</v>
      </c>
      <c r="C9" s="32" t="s">
        <v>32</v>
      </c>
      <c r="D9" s="33" t="s">
        <v>2</v>
      </c>
      <c r="E9" s="59" t="s">
        <v>20</v>
      </c>
      <c r="F9" s="34">
        <v>210</v>
      </c>
      <c r="G9" s="16"/>
      <c r="H9" s="16"/>
      <c r="I9" s="16"/>
      <c r="J9" s="16"/>
      <c r="K9" s="16"/>
      <c r="L9" s="17"/>
      <c r="M9" s="16"/>
      <c r="N9" s="16"/>
      <c r="O9" s="16"/>
      <c r="P9" s="16"/>
      <c r="Q9" s="16"/>
      <c r="R9" s="16"/>
      <c r="S9" s="16"/>
    </row>
    <row r="10" spans="1:19" ht="15.75" x14ac:dyDescent="0.25">
      <c r="A10" s="17"/>
      <c r="B10" s="58" t="s">
        <v>14</v>
      </c>
      <c r="C10" s="32" t="s">
        <v>32</v>
      </c>
      <c r="D10" s="33" t="s">
        <v>2</v>
      </c>
      <c r="E10" s="59" t="s">
        <v>21</v>
      </c>
      <c r="F10" s="34">
        <v>420</v>
      </c>
      <c r="G10" s="16"/>
      <c r="H10" s="16"/>
      <c r="I10" s="16"/>
      <c r="J10" s="16"/>
      <c r="K10" s="16"/>
      <c r="L10" s="17"/>
      <c r="M10" s="16"/>
      <c r="N10" s="16"/>
      <c r="O10" s="16"/>
      <c r="P10" s="16"/>
      <c r="Q10" s="16"/>
      <c r="R10" s="16"/>
      <c r="S10" s="16"/>
    </row>
    <row r="11" spans="1:19" ht="15.75" x14ac:dyDescent="0.25">
      <c r="A11" s="17"/>
      <c r="B11" s="58" t="s">
        <v>16</v>
      </c>
      <c r="C11" s="35"/>
      <c r="D11" s="33" t="s">
        <v>26</v>
      </c>
      <c r="E11" s="59" t="s">
        <v>15</v>
      </c>
      <c r="F11" s="34">
        <v>1267</v>
      </c>
      <c r="G11" s="16"/>
      <c r="H11" s="16"/>
      <c r="I11" s="16"/>
      <c r="J11" s="16"/>
      <c r="K11" s="17"/>
      <c r="L11" s="17"/>
      <c r="M11" s="16"/>
      <c r="N11" s="16"/>
      <c r="O11" s="16"/>
      <c r="P11" s="16"/>
      <c r="Q11" s="16"/>
      <c r="R11" s="16"/>
      <c r="S11" s="16"/>
    </row>
    <row r="12" spans="1:19" ht="15.75" x14ac:dyDescent="0.25">
      <c r="A12" s="17"/>
      <c r="B12" s="58" t="s">
        <v>25</v>
      </c>
      <c r="C12" s="32" t="s">
        <v>32</v>
      </c>
      <c r="D12" s="33" t="s">
        <v>2</v>
      </c>
      <c r="E12" s="59" t="s">
        <v>14</v>
      </c>
      <c r="F12" s="34">
        <v>1617</v>
      </c>
      <c r="G12" s="16"/>
      <c r="H12" s="16"/>
      <c r="I12" s="17"/>
      <c r="J12" s="16"/>
      <c r="K12" s="17"/>
      <c r="L12" s="17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7"/>
      <c r="B13" s="60" t="s">
        <v>21</v>
      </c>
      <c r="C13" s="36" t="s">
        <v>32</v>
      </c>
      <c r="D13" s="37" t="s">
        <v>2</v>
      </c>
      <c r="E13" s="61" t="s">
        <v>16</v>
      </c>
      <c r="F13" s="38">
        <v>2017</v>
      </c>
      <c r="G13" s="16"/>
      <c r="H13" s="16"/>
      <c r="I13" s="16"/>
      <c r="J13" s="16"/>
      <c r="K13" s="17"/>
      <c r="L13" s="17"/>
      <c r="M13" s="16"/>
      <c r="N13" s="16"/>
      <c r="O13" s="16"/>
      <c r="P13" s="16"/>
      <c r="Q13" s="16"/>
      <c r="R13" s="16"/>
      <c r="S13" s="16"/>
    </row>
    <row r="14" spans="1:19" ht="16.5" thickTop="1" x14ac:dyDescent="0.25">
      <c r="A14" s="16"/>
      <c r="B14" s="17"/>
      <c r="C14" s="17"/>
      <c r="D14" s="17"/>
      <c r="E14" s="62" t="s">
        <v>23</v>
      </c>
      <c r="F14" s="39">
        <f>F7+(F13*C11)+IF(C8="ANO",F8,0)+IF(C13="ANO",F10,0)+IF(C9="ANO",F11,0)+IF(C10="ANO",F12,0)+IF(C12="ANO",F9,0)</f>
        <v>2070</v>
      </c>
      <c r="G14" s="16"/>
      <c r="H14" s="16"/>
      <c r="I14" s="16"/>
      <c r="J14" s="16"/>
      <c r="K14" s="17"/>
      <c r="L14" s="17"/>
      <c r="M14" s="16"/>
      <c r="N14" s="16"/>
      <c r="O14" s="16"/>
      <c r="P14" s="16"/>
      <c r="Q14" s="16"/>
      <c r="R14" s="16"/>
      <c r="S14" s="16"/>
    </row>
    <row r="15" spans="1:19" ht="16.5" thickBot="1" x14ac:dyDescent="0.3">
      <c r="A15" s="16"/>
      <c r="B15" s="16"/>
      <c r="C15" s="40">
        <f>IF(COUNTIF(C9:C10,"ANO")&gt;0,1,0)</f>
        <v>0</v>
      </c>
      <c r="D15" s="41" t="s">
        <v>33</v>
      </c>
      <c r="E15" s="63" t="s">
        <v>24</v>
      </c>
      <c r="F15" s="42">
        <f>C3-F14</f>
        <v>-570</v>
      </c>
      <c r="G15" s="16"/>
      <c r="H15" s="16"/>
      <c r="I15" s="16"/>
      <c r="J15" s="16"/>
      <c r="K15" s="17"/>
      <c r="L15" s="17"/>
      <c r="M15" s="17"/>
      <c r="N15" s="17"/>
      <c r="O15" s="16"/>
      <c r="P15" s="16"/>
      <c r="Q15" s="16"/>
      <c r="R15" s="16"/>
      <c r="S15" s="16"/>
    </row>
    <row r="16" spans="1:19" ht="17.25" thickTop="1" thickBot="1" x14ac:dyDescent="0.3">
      <c r="A16" s="16"/>
      <c r="B16" s="16"/>
      <c r="C16" s="43">
        <f>IF(C11&gt;0,1,0)</f>
        <v>0</v>
      </c>
      <c r="D16" s="64" t="s">
        <v>32</v>
      </c>
      <c r="E16" s="44"/>
      <c r="F16" s="17"/>
      <c r="G16" s="16"/>
      <c r="H16" s="17"/>
      <c r="I16" s="16"/>
      <c r="J16" s="16"/>
      <c r="K16" s="17"/>
      <c r="L16" s="17"/>
      <c r="M16" s="17"/>
      <c r="N16" s="17"/>
      <c r="O16" s="16"/>
      <c r="P16" s="16"/>
      <c r="Q16" s="16"/>
      <c r="R16" s="16"/>
      <c r="S16" s="16"/>
    </row>
    <row r="17" spans="1:19" ht="21.75" thickTop="1" x14ac:dyDescent="0.25">
      <c r="A17" s="16"/>
      <c r="B17" s="14" t="s">
        <v>5</v>
      </c>
      <c r="C17" s="43">
        <f>C15+C16</f>
        <v>0</v>
      </c>
      <c r="D17" s="16"/>
      <c r="E17" s="13" t="s">
        <v>7</v>
      </c>
      <c r="F17" s="45"/>
      <c r="G17" s="16"/>
      <c r="H17" s="16"/>
      <c r="I17" s="16"/>
      <c r="J17" s="17"/>
      <c r="K17" s="17"/>
      <c r="L17" s="17"/>
      <c r="M17" s="17"/>
      <c r="N17" s="17"/>
      <c r="O17" s="16"/>
      <c r="P17" s="16"/>
      <c r="Q17" s="16"/>
      <c r="R17" s="16"/>
      <c r="S17" s="16"/>
    </row>
    <row r="18" spans="1:19" ht="16.5" thickBot="1" x14ac:dyDescent="0.3">
      <c r="A18" s="16"/>
      <c r="B18" s="65" t="s">
        <v>10</v>
      </c>
      <c r="C18" s="40"/>
      <c r="D18" s="17"/>
      <c r="E18" s="66" t="s">
        <v>6</v>
      </c>
      <c r="F18" s="46">
        <f>IF(AND(C17=0,F15&lt;0),C2,C2-F15)</f>
        <v>10000</v>
      </c>
      <c r="G18" s="16"/>
      <c r="H18" s="16"/>
      <c r="I18" s="16"/>
      <c r="J18" s="17"/>
      <c r="K18" s="17"/>
      <c r="L18" s="17"/>
      <c r="M18" s="17"/>
      <c r="N18" s="17"/>
      <c r="O18" s="16"/>
      <c r="P18" s="16"/>
      <c r="Q18" s="16"/>
      <c r="R18" s="16"/>
      <c r="S18" s="16"/>
    </row>
    <row r="19" spans="1:19" ht="17.25" thickTop="1" thickBot="1" x14ac:dyDescent="0.3">
      <c r="A19" s="16"/>
      <c r="B19" s="67" t="s">
        <v>3</v>
      </c>
      <c r="C19" s="43"/>
      <c r="D19" s="16"/>
      <c r="E19" s="44"/>
      <c r="F19" s="47"/>
      <c r="G19" s="16"/>
      <c r="H19" s="17"/>
      <c r="I19" s="17"/>
      <c r="J19" s="17"/>
      <c r="K19" s="17"/>
      <c r="L19" s="17"/>
      <c r="M19" s="17"/>
      <c r="N19" s="17"/>
      <c r="O19" s="16"/>
      <c r="P19" s="16"/>
      <c r="Q19" s="16"/>
      <c r="R19" s="16"/>
      <c r="S19" s="16"/>
    </row>
    <row r="20" spans="1:19" ht="16.5" thickTop="1" x14ac:dyDescent="0.25">
      <c r="A20" s="17"/>
      <c r="B20" s="68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x14ac:dyDescent="0.25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x14ac:dyDescent="0.25">
      <c r="A22" s="16"/>
      <c r="B22" s="16"/>
      <c r="C22" s="16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</sheetData>
  <sheetProtection sheet="1" objects="1" scenarios="1" selectLockedCells="1"/>
  <dataValidations count="1">
    <dataValidation type="list" allowBlank="1" showInputMessage="1" showErrorMessage="1" sqref="C8:C10 C12:C13">
      <formula1>$D$15:$D$16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Prohlášení-záloha</vt:lpstr>
      <vt:lpstr>Bez prohlášení-záloha</vt:lpstr>
      <vt:lpstr>DPP a DPČ-srážka </vt:lpstr>
      <vt:lpstr>DPP a DPČ záloha bez pojištění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2018-10-30T14:17:41Z</dcterms:modified>
</cp:coreProperties>
</file>